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F:\積丹町②\水産多面的機能発揮対策事業\ブルーカーボン\R7クレジット申請用\R7申請書\"/>
    </mc:Choice>
  </mc:AlternateContent>
  <xr:revisionPtr revIDLastSave="0" documentId="13_ncr:1_{1539E48A-8DC3-46EB-A429-39698218C557}" xr6:coauthVersionLast="47" xr6:coauthVersionMax="47" xr10:uidLastSave="{00000000-0000-0000-0000-000000000000}"/>
  <bookViews>
    <workbookView xWindow="-120" yWindow="-120" windowWidth="20730" windowHeight="11040" xr2:uid="{7CEC42A1-D20B-4D0A-8346-B1EBEABDA731}"/>
  </bookViews>
  <sheets>
    <sheet name="養殖測定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M9" i="1"/>
  <c r="M8" i="1"/>
  <c r="E16" i="1"/>
  <c r="C4" i="1"/>
  <c r="S4" i="1"/>
  <c r="S7" i="1" s="1"/>
  <c r="S9" i="1" s="1"/>
  <c r="E13" i="1" s="1"/>
  <c r="C5" i="1"/>
  <c r="S5" i="1"/>
  <c r="C6" i="1"/>
  <c r="P6" i="1"/>
  <c r="S6" i="1"/>
  <c r="F7" i="1"/>
  <c r="F9" i="1" s="1"/>
  <c r="E17" i="1" s="1"/>
  <c r="I7" i="1"/>
  <c r="I9" i="1" s="1"/>
  <c r="E15" i="1" s="1"/>
  <c r="P8" i="1"/>
  <c r="F15" i="1" s="1"/>
  <c r="F18" i="1" s="1"/>
  <c r="C7" i="1" l="1"/>
  <c r="C9" i="1" s="1"/>
  <c r="E14" i="1" s="1"/>
  <c r="E18" i="1" s="1"/>
</calcChain>
</file>

<file path=xl/sharedStrings.xml><?xml version="1.0" encoding="utf-8"?>
<sst xmlns="http://schemas.openxmlformats.org/spreadsheetml/2006/main" count="65" uniqueCount="38">
  <si>
    <t>合計</t>
    <rPh sb="0" eb="2">
      <t>ゴウケイ</t>
    </rPh>
    <phoneticPr fontId="2"/>
  </si>
  <si>
    <t>美国</t>
    <rPh sb="0" eb="2">
      <t>ビクニ</t>
    </rPh>
    <phoneticPr fontId="2"/>
  </si>
  <si>
    <t>茶津</t>
    <rPh sb="0" eb="2">
      <t>チャツ</t>
    </rPh>
    <phoneticPr fontId="2"/>
  </si>
  <si>
    <t>来岸</t>
    <rPh sb="0" eb="1">
      <t>ライ</t>
    </rPh>
    <rPh sb="1" eb="2">
      <t>キシ</t>
    </rPh>
    <phoneticPr fontId="2"/>
  </si>
  <si>
    <t>余別</t>
    <rPh sb="0" eb="2">
      <t>ヨベツ</t>
    </rPh>
    <phoneticPr fontId="2"/>
  </si>
  <si>
    <t>ワカメkg</t>
    <phoneticPr fontId="2"/>
  </si>
  <si>
    <t>コンブkg</t>
    <phoneticPr fontId="2"/>
  </si>
  <si>
    <t>総重量kg</t>
    <rPh sb="0" eb="1">
      <t>ソウ</t>
    </rPh>
    <rPh sb="1" eb="3">
      <t>ジュウリョウ</t>
    </rPh>
    <phoneticPr fontId="2"/>
  </si>
  <si>
    <t>対照kg</t>
    <rPh sb="0" eb="2">
      <t>タイショウ</t>
    </rPh>
    <phoneticPr fontId="2"/>
  </si>
  <si>
    <t>垂下数</t>
    <rPh sb="0" eb="2">
      <t>スイカ</t>
    </rPh>
    <rPh sb="2" eb="3">
      <t>カズ</t>
    </rPh>
    <phoneticPr fontId="2"/>
  </si>
  <si>
    <t>平均値kg</t>
    <rPh sb="0" eb="3">
      <t>ヘイキンチ</t>
    </rPh>
    <phoneticPr fontId="2"/>
  </si>
  <si>
    <t>施設長m</t>
    <rPh sb="0" eb="2">
      <t>シセツ</t>
    </rPh>
    <rPh sb="2" eb="3">
      <t>チョウ</t>
    </rPh>
    <phoneticPr fontId="2"/>
  </si>
  <si>
    <t>③</t>
    <phoneticPr fontId="2"/>
  </si>
  <si>
    <t>E</t>
    <phoneticPr fontId="2"/>
  </si>
  <si>
    <t>②</t>
    <phoneticPr fontId="2"/>
  </si>
  <si>
    <t>ワカメ②</t>
    <phoneticPr fontId="2"/>
  </si>
  <si>
    <t>D</t>
    <phoneticPr fontId="2"/>
  </si>
  <si>
    <t>①</t>
    <phoneticPr fontId="2"/>
  </si>
  <si>
    <t>ワカメ①</t>
    <phoneticPr fontId="2"/>
  </si>
  <si>
    <t>C</t>
    <phoneticPr fontId="2"/>
  </si>
  <si>
    <t>測定値kg</t>
    <rPh sb="0" eb="3">
      <t>ソクテイチ</t>
    </rPh>
    <phoneticPr fontId="2"/>
  </si>
  <si>
    <t>茶津4/30</t>
    <rPh sb="0" eb="2">
      <t>チャツ</t>
    </rPh>
    <phoneticPr fontId="2"/>
  </si>
  <si>
    <t>施肥材試験区</t>
    <rPh sb="0" eb="3">
      <t>セヒザイ</t>
    </rPh>
    <rPh sb="3" eb="5">
      <t>シケン</t>
    </rPh>
    <rPh sb="5" eb="6">
      <t>ク</t>
    </rPh>
    <phoneticPr fontId="2"/>
  </si>
  <si>
    <t>余別4/30</t>
    <rPh sb="0" eb="2">
      <t>ヨベツ</t>
    </rPh>
    <phoneticPr fontId="2"/>
  </si>
  <si>
    <t>茶津 4/30</t>
    <rPh sb="0" eb="2">
      <t>チャツ</t>
    </rPh>
    <phoneticPr fontId="2"/>
  </si>
  <si>
    <t>美国4/30</t>
    <rPh sb="0" eb="2">
      <t>ビクニ</t>
    </rPh>
    <phoneticPr fontId="2"/>
  </si>
  <si>
    <t>来岸4/22</t>
    <rPh sb="0" eb="1">
      <t>コ</t>
    </rPh>
    <rPh sb="1" eb="2">
      <t>キシ</t>
    </rPh>
    <phoneticPr fontId="2"/>
  </si>
  <si>
    <t>積丹町養殖コンブ測定結果</t>
    <rPh sb="0" eb="3">
      <t>シャコタンチョウ</t>
    </rPh>
    <rPh sb="3" eb="5">
      <t>ヨウショク</t>
    </rPh>
    <rPh sb="8" eb="10">
      <t>ソクテイ</t>
    </rPh>
    <rPh sb="10" eb="12">
      <t>ケッカ</t>
    </rPh>
    <phoneticPr fontId="2"/>
  </si>
  <si>
    <t>集　計</t>
    <rPh sb="0" eb="1">
      <t>シュウ</t>
    </rPh>
    <rPh sb="2" eb="3">
      <t>ケイ</t>
    </rPh>
    <phoneticPr fontId="2"/>
  </si>
  <si>
    <t>養殖綱方式</t>
    <rPh sb="0" eb="2">
      <t>ヨウショク</t>
    </rPh>
    <rPh sb="2" eb="3">
      <t>ツナ</t>
    </rPh>
    <rPh sb="3" eb="5">
      <t>ホウシキ</t>
    </rPh>
    <phoneticPr fontId="2"/>
  </si>
  <si>
    <t>幹綱直接方式</t>
    <rPh sb="0" eb="2">
      <t>ミキツナ</t>
    </rPh>
    <rPh sb="2" eb="4">
      <t>チョクセツ</t>
    </rPh>
    <rPh sb="4" eb="6">
      <t>ホウシキ</t>
    </rPh>
    <phoneticPr fontId="2"/>
  </si>
  <si>
    <t>幹綱自然着生</t>
    <rPh sb="0" eb="2">
      <t>ミキツナ</t>
    </rPh>
    <rPh sb="2" eb="4">
      <t>シゼン</t>
    </rPh>
    <rPh sb="4" eb="6">
      <t>チャクセイ</t>
    </rPh>
    <phoneticPr fontId="2"/>
  </si>
  <si>
    <t>総計</t>
    <rPh sb="0" eb="2">
      <t>ソウケイ</t>
    </rPh>
    <phoneticPr fontId="2"/>
  </si>
  <si>
    <t>施肥材試験区</t>
    <rPh sb="0" eb="2">
      <t>セヒ</t>
    </rPh>
    <rPh sb="2" eb="3">
      <t>ザイ</t>
    </rPh>
    <rPh sb="3" eb="6">
      <t>シケンク</t>
    </rPh>
    <phoneticPr fontId="2"/>
  </si>
  <si>
    <t>総重量kg/60株</t>
    <rPh sb="0" eb="1">
      <t>ソウ</t>
    </rPh>
    <rPh sb="1" eb="3">
      <t>ジュウリョウ</t>
    </rPh>
    <rPh sb="8" eb="9">
      <t>カブ</t>
    </rPh>
    <phoneticPr fontId="2"/>
  </si>
  <si>
    <t>平均kg/株</t>
    <rPh sb="0" eb="2">
      <t>ヘイキン</t>
    </rPh>
    <rPh sb="5" eb="6">
      <t>カブ</t>
    </rPh>
    <phoneticPr fontId="2"/>
  </si>
  <si>
    <t>測定値kg/1株</t>
    <rPh sb="0" eb="3">
      <t>ソクテイチ</t>
    </rPh>
    <rPh sb="7" eb="8">
      <t>カブ</t>
    </rPh>
    <phoneticPr fontId="2"/>
  </si>
  <si>
    <t>測定値kg/m</t>
    <rPh sb="0" eb="3">
      <t>ソクテイチ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</si>
</sst>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;[Red]\-#,##0.00\ "/>
    <numFmt numFmtId="177" formatCode="#,##0.0;[Red]\-#,##0.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0" fontId="0" fillId="0" borderId="3" xfId="1" applyNumberFormat="1" applyFont="1" applyBorder="1">
      <alignment vertical="center"/>
    </xf>
    <xf numFmtId="0" fontId="0" fillId="0" borderId="3" xfId="0" applyBorder="1">
      <alignment vertical="center"/>
    </xf>
    <xf numFmtId="40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>
      <alignment vertical="center"/>
    </xf>
    <xf numFmtId="0" fontId="3" fillId="0" borderId="0" xfId="0" applyFont="1">
      <alignment vertical="center"/>
    </xf>
    <xf numFmtId="40" fontId="0" fillId="0" borderId="0" xfId="1" applyNumberFormat="1" applyFont="1" applyBorder="1">
      <alignment vertical="center"/>
    </xf>
    <xf numFmtId="40" fontId="0" fillId="0" borderId="7" xfId="1" applyNumberFormat="1" applyFont="1" applyBorder="1">
      <alignment vertical="center"/>
    </xf>
    <xf numFmtId="0" fontId="0" fillId="0" borderId="5" xfId="0" applyBorder="1">
      <alignment vertical="center"/>
    </xf>
    <xf numFmtId="2" fontId="0" fillId="0" borderId="5" xfId="0" applyNumberFormat="1" applyBorder="1">
      <alignment vertical="center"/>
    </xf>
    <xf numFmtId="0" fontId="0" fillId="0" borderId="0" xfId="0" applyAlignment="1">
      <alignment vertical="center" textRotation="255" shrinkToFit="1"/>
    </xf>
    <xf numFmtId="0" fontId="0" fillId="0" borderId="5" xfId="0" applyBorder="1" applyAlignment="1">
      <alignment horizontal="center" vertical="center"/>
    </xf>
    <xf numFmtId="177" fontId="0" fillId="0" borderId="3" xfId="0" applyNumberFormat="1" applyBorder="1">
      <alignment vertical="center"/>
    </xf>
    <xf numFmtId="177" fontId="0" fillId="0" borderId="3" xfId="1" applyNumberFormat="1" applyFont="1" applyBorder="1">
      <alignment vertical="center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vertical="center" textRotation="255" shrinkToFit="1"/>
    </xf>
    <xf numFmtId="0" fontId="0" fillId="0" borderId="5" xfId="0" applyBorder="1" applyAlignment="1">
      <alignment vertical="center" textRotation="255" shrinkToFit="1"/>
    </xf>
    <xf numFmtId="0" fontId="0" fillId="0" borderId="4" xfId="0" applyBorder="1" applyAlignment="1">
      <alignment vertical="center" textRotation="255" shrinkToFit="1"/>
    </xf>
    <xf numFmtId="176" fontId="0" fillId="0" borderId="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6090E-A927-487C-AC46-9593740B2D61}">
  <dimension ref="B1:S19"/>
  <sheetViews>
    <sheetView tabSelected="1" view="pageBreakPreview" zoomScale="78" zoomScaleNormal="100" zoomScaleSheetLayoutView="78" workbookViewId="0">
      <selection activeCell="I18" sqref="I18"/>
    </sheetView>
  </sheetViews>
  <sheetFormatPr defaultRowHeight="18.75" x14ac:dyDescent="0.4"/>
  <cols>
    <col min="1" max="1" width="3.625" customWidth="1"/>
    <col min="2" max="2" width="9" style="1"/>
    <col min="4" max="4" width="3.625" customWidth="1"/>
    <col min="5" max="5" width="15.25" customWidth="1"/>
    <col min="6" max="6" width="9.125" bestFit="1" customWidth="1"/>
    <col min="7" max="7" width="3.625" customWidth="1"/>
    <col min="10" max="11" width="3.625" customWidth="1"/>
    <col min="12" max="12" width="15.375" customWidth="1"/>
    <col min="13" max="13" width="12.125" customWidth="1"/>
    <col min="14" max="14" width="4" customWidth="1"/>
    <col min="16" max="16" width="12.875" customWidth="1"/>
    <col min="17" max="17" width="3.625" customWidth="1"/>
    <col min="20" max="21" width="3.625" customWidth="1"/>
  </cols>
  <sheetData>
    <row r="1" spans="2:19" x14ac:dyDescent="0.4">
      <c r="E1" s="7" t="s">
        <v>27</v>
      </c>
    </row>
    <row r="2" spans="2:19" x14ac:dyDescent="0.4">
      <c r="B2" s="23" t="s">
        <v>29</v>
      </c>
      <c r="C2" s="23"/>
      <c r="E2" s="23" t="s">
        <v>29</v>
      </c>
      <c r="F2" s="23"/>
      <c r="H2" s="23" t="s">
        <v>29</v>
      </c>
      <c r="I2" s="23"/>
      <c r="K2" s="23" t="s">
        <v>30</v>
      </c>
      <c r="L2" s="23"/>
      <c r="M2" s="23"/>
      <c r="O2" s="23" t="s">
        <v>31</v>
      </c>
      <c r="P2" s="23"/>
      <c r="R2" s="23" t="s">
        <v>29</v>
      </c>
      <c r="S2" s="23"/>
    </row>
    <row r="3" spans="2:19" x14ac:dyDescent="0.4">
      <c r="B3" s="5" t="s">
        <v>26</v>
      </c>
      <c r="C3" s="3" t="s">
        <v>20</v>
      </c>
      <c r="E3" s="5" t="s">
        <v>25</v>
      </c>
      <c r="F3" s="3" t="s">
        <v>20</v>
      </c>
      <c r="H3" s="5" t="s">
        <v>24</v>
      </c>
      <c r="I3" s="3" t="s">
        <v>20</v>
      </c>
      <c r="K3" s="18" t="s">
        <v>22</v>
      </c>
      <c r="L3" s="5" t="s">
        <v>21</v>
      </c>
      <c r="M3" s="5" t="s">
        <v>36</v>
      </c>
      <c r="N3" s="10"/>
      <c r="O3" s="5" t="s">
        <v>21</v>
      </c>
      <c r="P3" s="5" t="s">
        <v>37</v>
      </c>
      <c r="R3" s="5" t="s">
        <v>23</v>
      </c>
      <c r="S3" s="3" t="s">
        <v>20</v>
      </c>
    </row>
    <row r="4" spans="2:19" ht="18.75" customHeight="1" x14ac:dyDescent="0.4">
      <c r="B4" s="5" t="s">
        <v>17</v>
      </c>
      <c r="C4" s="6">
        <f>40.9-4</f>
        <v>36.9</v>
      </c>
      <c r="E4" s="5" t="s">
        <v>17</v>
      </c>
      <c r="F4" s="6">
        <v>31.5</v>
      </c>
      <c r="H4" s="5" t="s">
        <v>19</v>
      </c>
      <c r="I4" s="6">
        <v>18.850000000000001</v>
      </c>
      <c r="K4" s="19"/>
      <c r="L4" s="5" t="s">
        <v>17</v>
      </c>
      <c r="M4" s="6">
        <v>22.3</v>
      </c>
      <c r="N4" s="11"/>
      <c r="O4" s="5" t="s">
        <v>18</v>
      </c>
      <c r="P4" s="6">
        <v>11.25</v>
      </c>
      <c r="R4" s="5" t="s">
        <v>17</v>
      </c>
      <c r="S4" s="6">
        <f>24.95-4.3</f>
        <v>20.65</v>
      </c>
    </row>
    <row r="5" spans="2:19" x14ac:dyDescent="0.4">
      <c r="B5" s="5" t="s">
        <v>14</v>
      </c>
      <c r="C5" s="6">
        <f>27.95-4</f>
        <v>23.95</v>
      </c>
      <c r="E5" s="5" t="s">
        <v>14</v>
      </c>
      <c r="F5" s="6">
        <v>33.65</v>
      </c>
      <c r="H5" s="5" t="s">
        <v>16</v>
      </c>
      <c r="I5" s="6">
        <v>9.43</v>
      </c>
      <c r="K5" s="19"/>
      <c r="L5" s="5" t="s">
        <v>14</v>
      </c>
      <c r="M5" s="6">
        <v>50.7</v>
      </c>
      <c r="N5" s="11"/>
      <c r="O5" s="5" t="s">
        <v>15</v>
      </c>
      <c r="P5" s="6">
        <v>14.55</v>
      </c>
      <c r="R5" s="5" t="s">
        <v>14</v>
      </c>
      <c r="S5" s="6">
        <f>28.1-4.3</f>
        <v>23.8</v>
      </c>
    </row>
    <row r="6" spans="2:19" x14ac:dyDescent="0.4">
      <c r="B6" s="5" t="s">
        <v>12</v>
      </c>
      <c r="C6" s="6">
        <f>43.05-4</f>
        <v>39.049999999999997</v>
      </c>
      <c r="E6" s="5" t="s">
        <v>12</v>
      </c>
      <c r="F6" s="6">
        <v>29.95</v>
      </c>
      <c r="H6" s="5" t="s">
        <v>13</v>
      </c>
      <c r="I6" s="6">
        <v>80.58</v>
      </c>
      <c r="K6" s="19"/>
      <c r="L6" s="5" t="s">
        <v>12</v>
      </c>
      <c r="M6" s="6">
        <v>27.55</v>
      </c>
      <c r="N6" s="11"/>
      <c r="O6" s="5" t="s">
        <v>10</v>
      </c>
      <c r="P6" s="6">
        <f>AVERAGE(P4:P5)</f>
        <v>12.9</v>
      </c>
      <c r="R6" s="5" t="s">
        <v>12</v>
      </c>
      <c r="S6" s="6">
        <f>20.95-4.3</f>
        <v>16.649999999999999</v>
      </c>
    </row>
    <row r="7" spans="2:19" x14ac:dyDescent="0.4">
      <c r="B7" s="5" t="s">
        <v>10</v>
      </c>
      <c r="C7" s="6">
        <f>AVERAGE(C4:C6)</f>
        <v>33.299999999999997</v>
      </c>
      <c r="E7" s="5" t="s">
        <v>10</v>
      </c>
      <c r="F7" s="6">
        <f>AVERAGE(F4:F6)</f>
        <v>31.700000000000003</v>
      </c>
      <c r="H7" s="5" t="s">
        <v>10</v>
      </c>
      <c r="I7" s="6">
        <f>AVERAGE(I4:I6)</f>
        <v>36.286666666666669</v>
      </c>
      <c r="K7" s="19"/>
      <c r="L7" s="5" t="s">
        <v>8</v>
      </c>
      <c r="M7" s="6">
        <v>54.6</v>
      </c>
      <c r="N7" s="11"/>
      <c r="O7" s="5" t="s">
        <v>11</v>
      </c>
      <c r="P7" s="3">
        <v>120</v>
      </c>
      <c r="R7" s="5" t="s">
        <v>10</v>
      </c>
      <c r="S7" s="6">
        <f>AVERAGE(S4:S6)</f>
        <v>20.366666666666667</v>
      </c>
    </row>
    <row r="8" spans="2:19" x14ac:dyDescent="0.4">
      <c r="B8" s="5" t="s">
        <v>9</v>
      </c>
      <c r="C8" s="3">
        <v>115</v>
      </c>
      <c r="E8" s="5" t="s">
        <v>9</v>
      </c>
      <c r="F8" s="3">
        <v>99</v>
      </c>
      <c r="H8" s="5" t="s">
        <v>9</v>
      </c>
      <c r="I8" s="3">
        <v>86</v>
      </c>
      <c r="K8" s="19"/>
      <c r="L8" s="13" t="s">
        <v>35</v>
      </c>
      <c r="M8" s="6">
        <f>AVERAGE(M4:M7)</f>
        <v>38.787500000000001</v>
      </c>
      <c r="N8" s="11"/>
      <c r="O8" s="5" t="s">
        <v>7</v>
      </c>
      <c r="P8" s="2">
        <f>P6*P7</f>
        <v>1548</v>
      </c>
      <c r="R8" s="5" t="s">
        <v>9</v>
      </c>
      <c r="S8" s="3">
        <v>78</v>
      </c>
    </row>
    <row r="9" spans="2:19" x14ac:dyDescent="0.4">
      <c r="B9" s="5" t="s">
        <v>7</v>
      </c>
      <c r="C9" s="2">
        <f>C7*C8</f>
        <v>3829.4999999999995</v>
      </c>
      <c r="E9" s="5" t="s">
        <v>7</v>
      </c>
      <c r="F9" s="2">
        <f>F7*F8</f>
        <v>3138.3</v>
      </c>
      <c r="H9" s="5" t="s">
        <v>7</v>
      </c>
      <c r="I9" s="2">
        <f>I7*I8</f>
        <v>3120.6533333333336</v>
      </c>
      <c r="K9" s="20"/>
      <c r="L9" s="5" t="s">
        <v>34</v>
      </c>
      <c r="M9" s="2">
        <f>M8*60</f>
        <v>2327.25</v>
      </c>
      <c r="N9" s="9"/>
      <c r="R9" s="5" t="s">
        <v>7</v>
      </c>
      <c r="S9" s="2">
        <f>S7*S8</f>
        <v>1588.6000000000001</v>
      </c>
    </row>
    <row r="10" spans="2:19" x14ac:dyDescent="0.4">
      <c r="C10" s="8"/>
      <c r="E10" s="1"/>
      <c r="F10" s="8"/>
      <c r="H10" s="1"/>
      <c r="I10" s="8"/>
      <c r="K10" s="12"/>
      <c r="L10" s="1"/>
      <c r="M10" s="8"/>
      <c r="N10" s="8"/>
      <c r="R10" s="1"/>
      <c r="S10" s="8"/>
    </row>
    <row r="11" spans="2:19" x14ac:dyDescent="0.4">
      <c r="E11" s="1" t="s">
        <v>28</v>
      </c>
    </row>
    <row r="12" spans="2:19" x14ac:dyDescent="0.4">
      <c r="C12" s="17"/>
      <c r="D12" s="17"/>
      <c r="E12" s="5" t="s">
        <v>6</v>
      </c>
      <c r="F12" s="5" t="s">
        <v>5</v>
      </c>
    </row>
    <row r="13" spans="2:19" x14ac:dyDescent="0.4">
      <c r="C13" s="16" t="s">
        <v>4</v>
      </c>
      <c r="D13" s="16"/>
      <c r="E13" s="4">
        <f>S9</f>
        <v>1588.6000000000001</v>
      </c>
      <c r="F13" s="3"/>
    </row>
    <row r="14" spans="2:19" x14ac:dyDescent="0.4">
      <c r="C14" s="16" t="s">
        <v>3</v>
      </c>
      <c r="D14" s="16"/>
      <c r="E14" s="4">
        <f>C9</f>
        <v>3829.4999999999995</v>
      </c>
      <c r="F14" s="3"/>
    </row>
    <row r="15" spans="2:19" x14ac:dyDescent="0.4">
      <c r="C15" s="16" t="s">
        <v>2</v>
      </c>
      <c r="D15" s="16"/>
      <c r="E15" s="4">
        <f>I9</f>
        <v>3120.6533333333336</v>
      </c>
      <c r="F15" s="14">
        <f>P8</f>
        <v>1548</v>
      </c>
    </row>
    <row r="16" spans="2:19" x14ac:dyDescent="0.4">
      <c r="C16" s="16" t="s">
        <v>33</v>
      </c>
      <c r="D16" s="16"/>
      <c r="E16" s="4">
        <f>M9</f>
        <v>2327.25</v>
      </c>
      <c r="F16" s="3"/>
    </row>
    <row r="17" spans="3:6" x14ac:dyDescent="0.4">
      <c r="C17" s="16" t="s">
        <v>1</v>
      </c>
      <c r="D17" s="16"/>
      <c r="E17" s="4">
        <f>F9</f>
        <v>3138.3</v>
      </c>
      <c r="F17" s="3"/>
    </row>
    <row r="18" spans="3:6" x14ac:dyDescent="0.4">
      <c r="C18" s="16" t="s">
        <v>0</v>
      </c>
      <c r="D18" s="16"/>
      <c r="E18" s="2">
        <f>SUM(E13:E17)</f>
        <v>14004.303333333333</v>
      </c>
      <c r="F18" s="15">
        <f>SUM(F13:F17)</f>
        <v>1548</v>
      </c>
    </row>
    <row r="19" spans="3:6" x14ac:dyDescent="0.4">
      <c r="C19" s="16" t="s">
        <v>32</v>
      </c>
      <c r="D19" s="16"/>
      <c r="E19" s="21">
        <f>E18+F18</f>
        <v>15552.303333333333</v>
      </c>
      <c r="F19" s="22"/>
    </row>
  </sheetData>
  <mergeCells count="16">
    <mergeCell ref="R2:S2"/>
    <mergeCell ref="K2:M2"/>
    <mergeCell ref="O2:P2"/>
    <mergeCell ref="C13:D13"/>
    <mergeCell ref="C14:D14"/>
    <mergeCell ref="C12:D12"/>
    <mergeCell ref="K3:K9"/>
    <mergeCell ref="E19:F19"/>
    <mergeCell ref="B2:C2"/>
    <mergeCell ref="E2:F2"/>
    <mergeCell ref="H2:I2"/>
    <mergeCell ref="C15:D15"/>
    <mergeCell ref="C16:D16"/>
    <mergeCell ref="C17:D17"/>
    <mergeCell ref="C18:D18"/>
    <mergeCell ref="C19:D19"/>
  </mergeCells>
  <phoneticPr fontId="2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養殖測定値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水鳥　純雄</dc:creator>
  <cp:lastModifiedBy>水鳥　純雄</cp:lastModifiedBy>
  <cp:lastPrinted>2025-10-24T00:23:35Z</cp:lastPrinted>
  <dcterms:created xsi:type="dcterms:W3CDTF">2025-10-23T01:56:18Z</dcterms:created>
  <dcterms:modified xsi:type="dcterms:W3CDTF">2025-10-24T00:32:38Z</dcterms:modified>
</cp:coreProperties>
</file>